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penData\"/>
    </mc:Choice>
  </mc:AlternateContent>
  <bookViews>
    <workbookView xWindow="0" yWindow="0" windowWidth="19200" windowHeight="745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M39" i="1"/>
  <c r="L39" i="1"/>
  <c r="C39" i="1"/>
  <c r="B39" i="1"/>
  <c r="M38" i="1"/>
  <c r="L38" i="1"/>
  <c r="C38" i="1"/>
  <c r="B38" i="1"/>
  <c r="M37" i="1"/>
  <c r="M40" i="1" s="1"/>
  <c r="L37" i="1"/>
  <c r="L40" i="1" s="1"/>
  <c r="C37" i="1"/>
  <c r="C40" i="1" s="1"/>
  <c r="B37" i="1"/>
  <c r="B40" i="1" s="1"/>
  <c r="K36" i="1"/>
  <c r="J36" i="1"/>
  <c r="I36" i="1"/>
  <c r="H36" i="1"/>
  <c r="G36" i="1"/>
  <c r="F36" i="1"/>
  <c r="E36" i="1"/>
  <c r="D36" i="1"/>
  <c r="M35" i="1"/>
  <c r="L35" i="1"/>
  <c r="C35" i="1"/>
  <c r="B35" i="1"/>
  <c r="M34" i="1"/>
  <c r="L34" i="1"/>
  <c r="C34" i="1"/>
  <c r="B34" i="1"/>
  <c r="M33" i="1"/>
  <c r="M36" i="1" s="1"/>
  <c r="L33" i="1"/>
  <c r="L36" i="1" s="1"/>
  <c r="C33" i="1"/>
  <c r="C36" i="1" s="1"/>
  <c r="B33" i="1"/>
  <c r="B36" i="1" s="1"/>
  <c r="K32" i="1"/>
  <c r="J32" i="1"/>
  <c r="I32" i="1"/>
  <c r="H32" i="1"/>
  <c r="G32" i="1"/>
  <c r="F32" i="1"/>
  <c r="E32" i="1"/>
  <c r="D32" i="1"/>
  <c r="M31" i="1"/>
  <c r="L31" i="1"/>
  <c r="C31" i="1"/>
  <c r="B31" i="1"/>
  <c r="M30" i="1"/>
  <c r="L30" i="1"/>
  <c r="C30" i="1"/>
  <c r="B30" i="1"/>
  <c r="M29" i="1"/>
  <c r="L29" i="1"/>
  <c r="C29" i="1"/>
  <c r="B29" i="1"/>
  <c r="M28" i="1"/>
  <c r="M32" i="1" s="1"/>
  <c r="L28" i="1"/>
  <c r="L32" i="1" s="1"/>
  <c r="C28" i="1"/>
  <c r="C32" i="1" s="1"/>
  <c r="B28" i="1"/>
  <c r="B32" i="1" s="1"/>
  <c r="K27" i="1"/>
  <c r="J27" i="1"/>
  <c r="I27" i="1"/>
  <c r="H27" i="1"/>
  <c r="G27" i="1"/>
  <c r="F27" i="1"/>
  <c r="E27" i="1"/>
  <c r="D27" i="1"/>
  <c r="M26" i="1"/>
  <c r="L26" i="1"/>
  <c r="C26" i="1"/>
  <c r="B26" i="1"/>
  <c r="M25" i="1"/>
  <c r="L25" i="1"/>
  <c r="C25" i="1"/>
  <c r="B25" i="1"/>
  <c r="M24" i="1"/>
  <c r="M27" i="1" s="1"/>
  <c r="L24" i="1"/>
  <c r="L27" i="1" s="1"/>
  <c r="C24" i="1"/>
  <c r="C27" i="1" s="1"/>
  <c r="B24" i="1"/>
  <c r="B27" i="1" s="1"/>
  <c r="K23" i="1"/>
  <c r="J23" i="1"/>
  <c r="I23" i="1"/>
  <c r="H23" i="1"/>
  <c r="G23" i="1"/>
  <c r="F23" i="1"/>
  <c r="E23" i="1"/>
  <c r="D23" i="1"/>
  <c r="M22" i="1"/>
  <c r="L22" i="1"/>
  <c r="C22" i="1"/>
  <c r="B22" i="1"/>
  <c r="M21" i="1"/>
  <c r="L21" i="1"/>
  <c r="C21" i="1"/>
  <c r="B21" i="1"/>
  <c r="M20" i="1"/>
  <c r="L20" i="1"/>
  <c r="C20" i="1"/>
  <c r="B20" i="1"/>
  <c r="M19" i="1"/>
  <c r="M23" i="1" s="1"/>
  <c r="L19" i="1"/>
  <c r="L23" i="1" s="1"/>
  <c r="C19" i="1"/>
  <c r="C23" i="1" s="1"/>
  <c r="B19" i="1"/>
  <c r="B23" i="1" s="1"/>
  <c r="K18" i="1"/>
  <c r="J18" i="1"/>
  <c r="I18" i="1"/>
  <c r="H18" i="1"/>
  <c r="G18" i="1"/>
  <c r="F18" i="1"/>
  <c r="E18" i="1"/>
  <c r="D18" i="1"/>
  <c r="M17" i="1"/>
  <c r="L17" i="1"/>
  <c r="C17" i="1"/>
  <c r="B17" i="1"/>
  <c r="M16" i="1"/>
  <c r="L16" i="1"/>
  <c r="C16" i="1"/>
  <c r="B16" i="1"/>
  <c r="M15" i="1"/>
  <c r="L15" i="1"/>
  <c r="C15" i="1"/>
  <c r="B15" i="1"/>
  <c r="M14" i="1"/>
  <c r="L14" i="1"/>
  <c r="C14" i="1"/>
  <c r="B14" i="1"/>
  <c r="M13" i="1"/>
  <c r="L13" i="1"/>
  <c r="C13" i="1"/>
  <c r="B13" i="1"/>
  <c r="M12" i="1"/>
  <c r="L12" i="1"/>
  <c r="C12" i="1"/>
  <c r="B12" i="1"/>
  <c r="M11" i="1"/>
  <c r="M18" i="1" s="1"/>
  <c r="L11" i="1"/>
  <c r="L18" i="1" s="1"/>
  <c r="C11" i="1"/>
  <c r="C18" i="1" s="1"/>
  <c r="B11" i="1"/>
  <c r="B18" i="1" s="1"/>
  <c r="C41" i="1" l="1"/>
  <c r="L41" i="1"/>
  <c r="M41" i="1"/>
  <c r="B41" i="1"/>
  <c r="M42" i="1"/>
  <c r="K42" i="1"/>
  <c r="I42" i="1"/>
  <c r="G42" i="1"/>
  <c r="J42" i="1"/>
  <c r="H42" i="1"/>
  <c r="F42" i="1"/>
  <c r="L42" i="1"/>
  <c r="E42" i="1"/>
  <c r="C42" i="1"/>
  <c r="D42" i="1"/>
  <c r="B42" i="1"/>
</calcChain>
</file>

<file path=xl/sharedStrings.xml><?xml version="1.0" encoding="utf-8"?>
<sst xmlns="http://schemas.openxmlformats.org/spreadsheetml/2006/main" count="47" uniqueCount="45">
  <si>
    <t xml:space="preserve">قيمة الإستثمارات المصادق عليها للحصول على الإمتيازات المالية </t>
  </si>
  <si>
    <t>توزيع حسب المناطق والأنشطة</t>
  </si>
  <si>
    <t xml:space="preserve"> إلى غاية شهر ديسمبر</t>
  </si>
  <si>
    <t>31 ديسمبر 2020</t>
  </si>
  <si>
    <t xml:space="preserve"> الوحدة: ألف دينار</t>
  </si>
  <si>
    <t xml:space="preserve">المجموع </t>
  </si>
  <si>
    <t>التحويل الأولي المندمج</t>
  </si>
  <si>
    <t>خدمات فلاحية</t>
  </si>
  <si>
    <t>تربية أحياء مائية</t>
  </si>
  <si>
    <t>صيد بحري</t>
  </si>
  <si>
    <t>فلاحة</t>
  </si>
  <si>
    <t>الولايات</t>
  </si>
  <si>
    <t>تونس</t>
  </si>
  <si>
    <t>أريانة</t>
  </si>
  <si>
    <t>بن عروس</t>
  </si>
  <si>
    <t>نابل</t>
  </si>
  <si>
    <t>زغوان</t>
  </si>
  <si>
    <t>بنزرت</t>
  </si>
  <si>
    <t>منوبة</t>
  </si>
  <si>
    <t>الشمال الشرقي</t>
  </si>
  <si>
    <t>باجة</t>
  </si>
  <si>
    <t>جندوبة</t>
  </si>
  <si>
    <t>الكاف</t>
  </si>
  <si>
    <t>سليانة</t>
  </si>
  <si>
    <t>الشمال الغربي</t>
  </si>
  <si>
    <t>القيروان</t>
  </si>
  <si>
    <t>القصرين</t>
  </si>
  <si>
    <t>سيدي بوزيد</t>
  </si>
  <si>
    <t>الوسط الغربي</t>
  </si>
  <si>
    <t>سوسة</t>
  </si>
  <si>
    <t>المنستير</t>
  </si>
  <si>
    <t>المهدية</t>
  </si>
  <si>
    <t>صفاقس</t>
  </si>
  <si>
    <t>الوسط الشرقي</t>
  </si>
  <si>
    <t>قفصة</t>
  </si>
  <si>
    <t>توزر</t>
  </si>
  <si>
    <t>قبلي</t>
  </si>
  <si>
    <t>الجنوب الغربي</t>
  </si>
  <si>
    <t>قابس</t>
  </si>
  <si>
    <t>مدنين</t>
  </si>
  <si>
    <t>تطاوين</t>
  </si>
  <si>
    <t>الجنوب الشرقي</t>
  </si>
  <si>
    <t xml:space="preserve"> </t>
  </si>
  <si>
    <t>المجموع العام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</si>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</sst>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#\ ###\ ##0\ \ "/>
    <numFmt numFmtId="166" formatCode="0%\ 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8"/>
      <name val="Times New Roman"/>
      <family val="1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vertical="center"/>
    </xf>
    <xf numFmtId="165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 indent="1"/>
    </xf>
    <xf numFmtId="164" fontId="1" fillId="2" borderId="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6" fontId="4" fillId="2" borderId="11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0" y="0"/>
          <a:ext cx="9182100" cy="7696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38100</xdr:rowOff>
    </xdr:from>
    <xdr:to>
      <xdr:col>15</xdr:col>
      <xdr:colOff>0</xdr:colOff>
      <xdr:row>45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38100" y="38100"/>
          <a:ext cx="9144000" cy="7658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NNEE_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5"/>
      <sheetName val="P6"/>
      <sheetName val="P8"/>
      <sheetName val="P9"/>
      <sheetName val="P11"/>
    </sheetNames>
    <sheetDataSet>
      <sheetData sheetId="0"/>
      <sheetData sheetId="1">
        <row r="13">
          <cell r="F13">
            <v>2020</v>
          </cell>
          <cell r="G13">
            <v>2019</v>
          </cell>
        </row>
        <row r="14">
          <cell r="F14">
            <v>1580.126</v>
          </cell>
          <cell r="G14">
            <v>413.00599999999997</v>
          </cell>
        </row>
        <row r="15">
          <cell r="F15">
            <v>6012.5510000000004</v>
          </cell>
          <cell r="G15">
            <v>3374.96</v>
          </cell>
        </row>
        <row r="16">
          <cell r="F16">
            <v>7105.0339999999997</v>
          </cell>
          <cell r="G16">
            <v>8245.6</v>
          </cell>
        </row>
        <row r="17">
          <cell r="F17">
            <v>36323.544000000002</v>
          </cell>
          <cell r="G17">
            <v>51690.195</v>
          </cell>
        </row>
        <row r="18">
          <cell r="F18">
            <v>9563.1929999999993</v>
          </cell>
          <cell r="G18">
            <v>51457.519</v>
          </cell>
        </row>
        <row r="19">
          <cell r="F19">
            <v>30907.571</v>
          </cell>
          <cell r="G19">
            <v>41091.188000000002</v>
          </cell>
        </row>
        <row r="21">
          <cell r="F21">
            <v>104706.708</v>
          </cell>
          <cell r="G21">
            <v>183972.94099999999</v>
          </cell>
        </row>
        <row r="22">
          <cell r="F22">
            <v>11494.869000000001</v>
          </cell>
          <cell r="G22">
            <v>31204.767</v>
          </cell>
        </row>
        <row r="23">
          <cell r="F23">
            <v>19283.921999999999</v>
          </cell>
          <cell r="G23">
            <v>19337.263999999999</v>
          </cell>
        </row>
        <row r="24">
          <cell r="F24">
            <v>14660.394</v>
          </cell>
          <cell r="G24">
            <v>13888.208000000001</v>
          </cell>
        </row>
        <row r="26">
          <cell r="F26">
            <v>59006.697</v>
          </cell>
          <cell r="G26">
            <v>98119.991999999998</v>
          </cell>
        </row>
        <row r="27">
          <cell r="F27">
            <v>53857.273999999998</v>
          </cell>
          <cell r="G27">
            <v>43539.781000000003</v>
          </cell>
        </row>
        <row r="28">
          <cell r="F28">
            <v>32019.47</v>
          </cell>
          <cell r="G28">
            <v>53287.913</v>
          </cell>
        </row>
        <row r="30">
          <cell r="F30">
            <v>129839.361</v>
          </cell>
          <cell r="G30">
            <v>147033.38500000001</v>
          </cell>
        </row>
        <row r="31">
          <cell r="F31">
            <v>11168.918</v>
          </cell>
          <cell r="G31">
            <v>13384.066000000001</v>
          </cell>
        </row>
        <row r="32">
          <cell r="F32">
            <v>13396.5</v>
          </cell>
          <cell r="G32">
            <v>31567.9</v>
          </cell>
        </row>
        <row r="33">
          <cell r="F33">
            <v>16859.509999999998</v>
          </cell>
          <cell r="G33">
            <v>54596.6</v>
          </cell>
        </row>
        <row r="35">
          <cell r="F35">
            <v>87470.138000000006</v>
          </cell>
          <cell r="G35">
            <v>135321.02799999999</v>
          </cell>
        </row>
        <row r="36">
          <cell r="F36">
            <v>28067.27</v>
          </cell>
          <cell r="G36">
            <v>37081.614999999998</v>
          </cell>
        </row>
        <row r="37">
          <cell r="F37">
            <v>7812.1809999999996</v>
          </cell>
          <cell r="G37">
            <v>7009.848</v>
          </cell>
        </row>
        <row r="39">
          <cell r="F39">
            <v>52133.629000000001</v>
          </cell>
          <cell r="G39">
            <v>55312.538999999997</v>
          </cell>
        </row>
        <row r="40">
          <cell r="F40">
            <v>43055.601000000002</v>
          </cell>
          <cell r="G40">
            <v>27917.391</v>
          </cell>
        </row>
        <row r="41">
          <cell r="F41">
            <v>18254.629000000001</v>
          </cell>
          <cell r="G41">
            <v>24338.182000000001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B4" sqref="B4:N4"/>
    </sheetView>
  </sheetViews>
  <sheetFormatPr baseColWidth="10" defaultRowHeight="15" x14ac:dyDescent="0.25"/>
  <sheetData>
    <row r="1" spans="1:14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4"/>
      <c r="L1" s="5"/>
      <c r="M1" s="5"/>
      <c r="N1" s="5"/>
    </row>
    <row r="2" spans="1:14" x14ac:dyDescent="0.25">
      <c r="A2" s="1"/>
      <c r="B2" s="2"/>
      <c r="C2" s="2"/>
      <c r="D2" s="3"/>
      <c r="E2" s="3"/>
      <c r="F2" s="3"/>
      <c r="G2" s="3"/>
      <c r="H2" s="3"/>
      <c r="I2" s="3"/>
      <c r="J2" s="3"/>
      <c r="K2" s="6"/>
      <c r="L2" s="5"/>
      <c r="M2" s="5"/>
      <c r="N2" s="5"/>
    </row>
    <row r="3" spans="1:14" x14ac:dyDescent="0.25">
      <c r="A3" s="7"/>
      <c r="B3" s="8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</row>
    <row r="4" spans="1:14" ht="22.5" x14ac:dyDescent="0.3">
      <c r="A4" s="7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2.5" x14ac:dyDescent="0.25">
      <c r="A5" s="7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2.5" x14ac:dyDescent="0.25">
      <c r="A6" s="7"/>
      <c r="B6" s="10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7"/>
      <c r="B7" s="11" t="s">
        <v>3</v>
      </c>
      <c r="C7" s="11"/>
      <c r="D7" s="6"/>
      <c r="E7" s="6"/>
      <c r="F7" s="6"/>
      <c r="G7" s="6"/>
      <c r="H7" s="6"/>
      <c r="I7" s="6"/>
      <c r="J7" s="6"/>
      <c r="K7" s="6"/>
      <c r="L7" s="6"/>
      <c r="M7" s="12" t="s">
        <v>4</v>
      </c>
      <c r="N7" s="12"/>
    </row>
    <row r="8" spans="1:14" x14ac:dyDescent="0.25">
      <c r="A8" s="7"/>
      <c r="B8" s="13" t="s">
        <v>5</v>
      </c>
      <c r="C8" s="14"/>
      <c r="D8" s="15" t="s">
        <v>6</v>
      </c>
      <c r="E8" s="16"/>
      <c r="F8" s="17" t="s">
        <v>7</v>
      </c>
      <c r="G8" s="18"/>
      <c r="H8" s="17" t="s">
        <v>8</v>
      </c>
      <c r="I8" s="18"/>
      <c r="J8" s="15" t="s">
        <v>9</v>
      </c>
      <c r="K8" s="16"/>
      <c r="L8" s="17" t="s">
        <v>10</v>
      </c>
      <c r="M8" s="18"/>
      <c r="N8" s="19" t="s">
        <v>11</v>
      </c>
    </row>
    <row r="9" spans="1:14" x14ac:dyDescent="0.25">
      <c r="A9" s="7"/>
      <c r="B9" s="20"/>
      <c r="C9" s="21"/>
      <c r="D9" s="22"/>
      <c r="E9" s="23"/>
      <c r="F9" s="24"/>
      <c r="G9" s="25"/>
      <c r="H9" s="20"/>
      <c r="I9" s="21"/>
      <c r="J9" s="26"/>
      <c r="K9" s="27"/>
      <c r="L9" s="20"/>
      <c r="M9" s="21"/>
      <c r="N9" s="28"/>
    </row>
    <row r="10" spans="1:14" ht="15.75" x14ac:dyDescent="0.25">
      <c r="A10" s="7"/>
      <c r="B10" s="29">
        <v>2020</v>
      </c>
      <c r="C10" s="29">
        <v>2019</v>
      </c>
      <c r="D10" s="29">
        <v>2020</v>
      </c>
      <c r="E10" s="29">
        <v>2019</v>
      </c>
      <c r="F10" s="29">
        <v>2020</v>
      </c>
      <c r="G10" s="29">
        <v>2019</v>
      </c>
      <c r="H10" s="29">
        <v>2020</v>
      </c>
      <c r="I10" s="29">
        <v>2019</v>
      </c>
      <c r="J10" s="29">
        <v>2020</v>
      </c>
      <c r="K10" s="29">
        <v>2019</v>
      </c>
      <c r="L10" s="29">
        <v>2020</v>
      </c>
      <c r="M10" s="29">
        <v>2019</v>
      </c>
      <c r="N10" s="30"/>
    </row>
    <row r="11" spans="1:14" ht="15.75" x14ac:dyDescent="0.25">
      <c r="A11" s="7"/>
      <c r="B11" s="31">
        <f>[1]P2!F13</f>
        <v>2020</v>
      </c>
      <c r="C11" s="31">
        <f>[1]P2!G13</f>
        <v>2019</v>
      </c>
      <c r="D11" s="31">
        <v>0</v>
      </c>
      <c r="E11" s="31">
        <v>0</v>
      </c>
      <c r="F11" s="31">
        <v>738.79100000000005</v>
      </c>
      <c r="G11" s="31">
        <v>228.90600000000001</v>
      </c>
      <c r="H11" s="31">
        <v>0</v>
      </c>
      <c r="I11" s="31">
        <v>0</v>
      </c>
      <c r="J11" s="31">
        <v>841.33500000000004</v>
      </c>
      <c r="K11" s="31">
        <v>86</v>
      </c>
      <c r="L11" s="31">
        <f>B11-J11-H11-F11-D11</f>
        <v>439.87399999999991</v>
      </c>
      <c r="M11" s="31">
        <f>C11-E11-G11-I11-K11</f>
        <v>1704.0940000000001</v>
      </c>
      <c r="N11" s="32" t="s">
        <v>12</v>
      </c>
    </row>
    <row r="12" spans="1:14" ht="15.75" x14ac:dyDescent="0.25">
      <c r="A12" s="7"/>
      <c r="B12" s="31">
        <f>[1]P2!F14</f>
        <v>1580.126</v>
      </c>
      <c r="C12" s="31">
        <f>[1]P2!G14</f>
        <v>413.00599999999997</v>
      </c>
      <c r="D12" s="31">
        <v>3650</v>
      </c>
      <c r="E12" s="31">
        <v>400</v>
      </c>
      <c r="F12" s="31">
        <v>269.50099999999998</v>
      </c>
      <c r="G12" s="31">
        <v>1801.06</v>
      </c>
      <c r="H12" s="31">
        <v>0</v>
      </c>
      <c r="I12" s="31">
        <v>0</v>
      </c>
      <c r="J12" s="31">
        <v>18.8</v>
      </c>
      <c r="K12" s="31">
        <v>23</v>
      </c>
      <c r="L12" s="31">
        <f t="shared" ref="L12:L17" si="0">B12-J12-H12-F12-D12</f>
        <v>-2358.1750000000002</v>
      </c>
      <c r="M12" s="31">
        <f t="shared" ref="M12:M17" si="1">C12-E12-G12-I12-K12</f>
        <v>-1811.0540000000001</v>
      </c>
      <c r="N12" s="32" t="s">
        <v>13</v>
      </c>
    </row>
    <row r="13" spans="1:14" ht="15.75" x14ac:dyDescent="0.25">
      <c r="A13" s="7"/>
      <c r="B13" s="31">
        <f>[1]P2!F15</f>
        <v>6012.5510000000004</v>
      </c>
      <c r="C13" s="31">
        <f>[1]P2!G15</f>
        <v>3374.96</v>
      </c>
      <c r="D13" s="31">
        <v>321.03399999999999</v>
      </c>
      <c r="E13" s="31">
        <v>32</v>
      </c>
      <c r="F13" s="31">
        <v>2830</v>
      </c>
      <c r="G13" s="31">
        <v>131.4</v>
      </c>
      <c r="H13" s="31">
        <v>0</v>
      </c>
      <c r="I13" s="31">
        <v>0</v>
      </c>
      <c r="J13" s="31">
        <v>0</v>
      </c>
      <c r="K13" s="31">
        <v>0</v>
      </c>
      <c r="L13" s="31">
        <f t="shared" si="0"/>
        <v>2861.5170000000003</v>
      </c>
      <c r="M13" s="31">
        <f t="shared" si="1"/>
        <v>3211.56</v>
      </c>
      <c r="N13" s="32" t="s">
        <v>14</v>
      </c>
    </row>
    <row r="14" spans="1:14" ht="15.75" x14ac:dyDescent="0.25">
      <c r="A14" s="7"/>
      <c r="B14" s="31">
        <f>[1]P2!F16</f>
        <v>7105.0339999999997</v>
      </c>
      <c r="C14" s="31">
        <f>[1]P2!G16</f>
        <v>8245.6</v>
      </c>
      <c r="D14" s="31">
        <v>4108.201</v>
      </c>
      <c r="E14" s="31">
        <v>813.23900000000003</v>
      </c>
      <c r="F14" s="31">
        <v>1799.36</v>
      </c>
      <c r="G14" s="31">
        <v>1470.0329999999999</v>
      </c>
      <c r="H14" s="31">
        <v>60.503</v>
      </c>
      <c r="I14" s="31">
        <v>343.476</v>
      </c>
      <c r="J14" s="31">
        <v>1042.568</v>
      </c>
      <c r="K14" s="31">
        <v>2254.2809999999999</v>
      </c>
      <c r="L14" s="31">
        <f t="shared" si="0"/>
        <v>94.402000000000044</v>
      </c>
      <c r="M14" s="31">
        <f t="shared" si="1"/>
        <v>3364.5710000000017</v>
      </c>
      <c r="N14" s="32" t="s">
        <v>15</v>
      </c>
    </row>
    <row r="15" spans="1:14" ht="15.75" x14ac:dyDescent="0.25">
      <c r="A15" s="7"/>
      <c r="B15" s="31">
        <f>[1]P2!F17</f>
        <v>36323.544000000002</v>
      </c>
      <c r="C15" s="31">
        <f>[1]P2!G17</f>
        <v>51690.195</v>
      </c>
      <c r="D15" s="31">
        <v>652.56700000000001</v>
      </c>
      <c r="E15" s="31">
        <v>2958</v>
      </c>
      <c r="F15" s="31">
        <v>554.27499999999998</v>
      </c>
      <c r="G15" s="31">
        <v>637.72699999999998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35116.701999999997</v>
      </c>
      <c r="M15" s="31">
        <f t="shared" si="1"/>
        <v>48094.468000000001</v>
      </c>
      <c r="N15" s="32" t="s">
        <v>16</v>
      </c>
    </row>
    <row r="16" spans="1:14" ht="15.75" x14ac:dyDescent="0.25">
      <c r="A16" s="7"/>
      <c r="B16" s="31">
        <f>[1]P2!F18</f>
        <v>9563.1929999999993</v>
      </c>
      <c r="C16" s="31">
        <f>[1]P2!G18</f>
        <v>51457.519</v>
      </c>
      <c r="D16" s="31">
        <v>184</v>
      </c>
      <c r="E16" s="31">
        <v>0</v>
      </c>
      <c r="F16" s="31">
        <v>1721.0319999999999</v>
      </c>
      <c r="G16" s="31">
        <v>3401.51</v>
      </c>
      <c r="H16" s="31">
        <v>1398</v>
      </c>
      <c r="I16" s="31">
        <v>9335</v>
      </c>
      <c r="J16" s="31">
        <v>5870.3370000000004</v>
      </c>
      <c r="K16" s="31">
        <v>3611.6550000000002</v>
      </c>
      <c r="L16" s="31">
        <f t="shared" si="0"/>
        <v>389.82399999999893</v>
      </c>
      <c r="M16" s="31">
        <f t="shared" si="1"/>
        <v>35109.353999999999</v>
      </c>
      <c r="N16" s="32" t="s">
        <v>17</v>
      </c>
    </row>
    <row r="17" spans="1:14" ht="15.75" x14ac:dyDescent="0.25">
      <c r="A17" s="7"/>
      <c r="B17" s="31">
        <f>[1]P2!F19</f>
        <v>30907.571</v>
      </c>
      <c r="C17" s="31">
        <f>[1]P2!G19</f>
        <v>41091.188000000002</v>
      </c>
      <c r="D17" s="31">
        <v>0</v>
      </c>
      <c r="E17" s="31">
        <v>3100</v>
      </c>
      <c r="F17" s="31">
        <v>483.49200000000002</v>
      </c>
      <c r="G17" s="31">
        <v>493.05700000000002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30424.079000000002</v>
      </c>
      <c r="M17" s="31">
        <f t="shared" si="1"/>
        <v>37498.131000000001</v>
      </c>
      <c r="N17" s="32" t="s">
        <v>18</v>
      </c>
    </row>
    <row r="18" spans="1:14" ht="15.75" x14ac:dyDescent="0.25">
      <c r="A18" s="33"/>
      <c r="B18" s="34">
        <f>SUM(B11:B17)</f>
        <v>93512.019</v>
      </c>
      <c r="C18" s="34">
        <f>SUM(C11:C17)</f>
        <v>158291.46799999999</v>
      </c>
      <c r="D18" s="34">
        <f t="shared" ref="D18:M18" si="2">SUM(D11:D17)</f>
        <v>8915.8019999999997</v>
      </c>
      <c r="E18" s="34">
        <f>SUM(E11:E17)</f>
        <v>7303.2389999999996</v>
      </c>
      <c r="F18" s="34">
        <f t="shared" si="2"/>
        <v>8396.4509999999991</v>
      </c>
      <c r="G18" s="34">
        <f>SUM(G11:G17)</f>
        <v>8163.6930000000002</v>
      </c>
      <c r="H18" s="34">
        <f t="shared" si="2"/>
        <v>1458.5029999999999</v>
      </c>
      <c r="I18" s="34">
        <f>SUM(I11:I17)</f>
        <v>9678.4760000000006</v>
      </c>
      <c r="J18" s="34">
        <f t="shared" si="2"/>
        <v>7773.0400000000009</v>
      </c>
      <c r="K18" s="34">
        <f>SUM(K11:K17)</f>
        <v>5974.9359999999997</v>
      </c>
      <c r="L18" s="34">
        <f t="shared" si="2"/>
        <v>66968.222999999998</v>
      </c>
      <c r="M18" s="34">
        <f t="shared" si="2"/>
        <v>127171.12400000001</v>
      </c>
      <c r="N18" s="35" t="s">
        <v>19</v>
      </c>
    </row>
    <row r="19" spans="1:14" ht="15.75" x14ac:dyDescent="0.25">
      <c r="A19" s="7"/>
      <c r="B19" s="31">
        <f>[1]P2!F21</f>
        <v>104706.708</v>
      </c>
      <c r="C19" s="31">
        <f>[1]P2!G21</f>
        <v>183972.94099999999</v>
      </c>
      <c r="D19" s="31">
        <v>0</v>
      </c>
      <c r="E19" s="31">
        <v>584.66300000000001</v>
      </c>
      <c r="F19" s="31">
        <v>2442.9319999999998</v>
      </c>
      <c r="G19" s="31">
        <v>3930.0210000000002</v>
      </c>
      <c r="H19" s="31">
        <v>0</v>
      </c>
      <c r="I19" s="31">
        <v>0</v>
      </c>
      <c r="J19" s="31">
        <v>0</v>
      </c>
      <c r="K19" s="31">
        <v>0</v>
      </c>
      <c r="L19" s="31">
        <f>B19-J19-H19-F19-D19</f>
        <v>102263.776</v>
      </c>
      <c r="M19" s="31">
        <f>C19-E19-G19-I19-K19</f>
        <v>179458.25699999998</v>
      </c>
      <c r="N19" s="32" t="s">
        <v>20</v>
      </c>
    </row>
    <row r="20" spans="1:14" ht="15.75" x14ac:dyDescent="0.25">
      <c r="A20" s="7"/>
      <c r="B20" s="31">
        <f>[1]P2!F22</f>
        <v>11494.869000000001</v>
      </c>
      <c r="C20" s="31">
        <f>[1]P2!G22</f>
        <v>31204.767</v>
      </c>
      <c r="D20" s="31">
        <v>0</v>
      </c>
      <c r="E20" s="31">
        <v>0</v>
      </c>
      <c r="F20" s="31">
        <v>8258.4940000000006</v>
      </c>
      <c r="G20" s="31">
        <v>6412.8689999999997</v>
      </c>
      <c r="H20" s="31">
        <v>0</v>
      </c>
      <c r="I20" s="31">
        <v>0</v>
      </c>
      <c r="J20" s="31">
        <v>126.44</v>
      </c>
      <c r="K20" s="31">
        <v>1227.2550000000001</v>
      </c>
      <c r="L20" s="31">
        <f>B20-J20-H20-F20-D20</f>
        <v>3109.9349999999995</v>
      </c>
      <c r="M20" s="31">
        <f>C20-E20-G20-I20-K20</f>
        <v>23564.643</v>
      </c>
      <c r="N20" s="32" t="s">
        <v>21</v>
      </c>
    </row>
    <row r="21" spans="1:14" ht="15.75" x14ac:dyDescent="0.25">
      <c r="A21" s="7"/>
      <c r="B21" s="31">
        <f>[1]P2!F23</f>
        <v>19283.921999999999</v>
      </c>
      <c r="C21" s="31">
        <f>[1]P2!G23</f>
        <v>19337.263999999999</v>
      </c>
      <c r="D21" s="31">
        <v>228.5</v>
      </c>
      <c r="E21" s="31">
        <v>0</v>
      </c>
      <c r="F21" s="31">
        <v>407.66</v>
      </c>
      <c r="G21" s="31">
        <v>977.822</v>
      </c>
      <c r="H21" s="31">
        <v>0</v>
      </c>
      <c r="I21" s="31">
        <v>0</v>
      </c>
      <c r="J21" s="31">
        <v>0</v>
      </c>
      <c r="K21" s="31">
        <v>0</v>
      </c>
      <c r="L21" s="31">
        <f>B21-J21-H21-F21-D21</f>
        <v>18647.761999999999</v>
      </c>
      <c r="M21" s="31">
        <f>C21-E21-G21-I21-K21</f>
        <v>18359.441999999999</v>
      </c>
      <c r="N21" s="32" t="s">
        <v>22</v>
      </c>
    </row>
    <row r="22" spans="1:14" ht="15.75" x14ac:dyDescent="0.25">
      <c r="A22" s="7"/>
      <c r="B22" s="31">
        <f>[1]P2!F24</f>
        <v>14660.394</v>
      </c>
      <c r="C22" s="31">
        <f>[1]P2!G24</f>
        <v>13888.208000000001</v>
      </c>
      <c r="D22" s="31">
        <v>0</v>
      </c>
      <c r="E22" s="31">
        <v>4244</v>
      </c>
      <c r="F22" s="31">
        <v>1501.93</v>
      </c>
      <c r="G22" s="31">
        <v>2598.59</v>
      </c>
      <c r="H22" s="31">
        <v>0</v>
      </c>
      <c r="I22" s="31">
        <v>0</v>
      </c>
      <c r="J22" s="31">
        <v>0</v>
      </c>
      <c r="K22" s="31">
        <v>0</v>
      </c>
      <c r="L22" s="31">
        <f>B22-J22-H22-F22-D22</f>
        <v>13158.464</v>
      </c>
      <c r="M22" s="31">
        <f>C22-E22-G22-I22-K22</f>
        <v>7045.6180000000004</v>
      </c>
      <c r="N22" s="32" t="s">
        <v>23</v>
      </c>
    </row>
    <row r="23" spans="1:14" ht="15.75" x14ac:dyDescent="0.25">
      <c r="A23" s="33"/>
      <c r="B23" s="34">
        <f>SUM(B19:B22)</f>
        <v>150145.89300000001</v>
      </c>
      <c r="C23" s="34">
        <f>SUM(C19:C22)</f>
        <v>248403.18</v>
      </c>
      <c r="D23" s="34">
        <f t="shared" ref="D23:M23" si="3">SUM(D19:D22)</f>
        <v>228.5</v>
      </c>
      <c r="E23" s="34">
        <f>SUM(E19:E22)</f>
        <v>4828.6630000000005</v>
      </c>
      <c r="F23" s="34">
        <f t="shared" si="3"/>
        <v>12611.016</v>
      </c>
      <c r="G23" s="34">
        <f>SUM(G19:G22)</f>
        <v>13919.302</v>
      </c>
      <c r="H23" s="34">
        <f t="shared" si="3"/>
        <v>0</v>
      </c>
      <c r="I23" s="34">
        <f>SUM(I19:I22)</f>
        <v>0</v>
      </c>
      <c r="J23" s="34">
        <f t="shared" si="3"/>
        <v>126.44</v>
      </c>
      <c r="K23" s="34">
        <f>SUM(K19:K22)</f>
        <v>1227.2550000000001</v>
      </c>
      <c r="L23" s="34">
        <f t="shared" si="3"/>
        <v>137179.93700000001</v>
      </c>
      <c r="M23" s="34">
        <f t="shared" si="3"/>
        <v>228427.96</v>
      </c>
      <c r="N23" s="35" t="s">
        <v>24</v>
      </c>
    </row>
    <row r="24" spans="1:14" ht="15.75" x14ac:dyDescent="0.25">
      <c r="A24" s="7"/>
      <c r="B24" s="31">
        <f>[1]P2!F26</f>
        <v>59006.697</v>
      </c>
      <c r="C24" s="31">
        <f>[1]P2!G26</f>
        <v>98119.991999999998</v>
      </c>
      <c r="D24" s="31">
        <v>5459.6819999999998</v>
      </c>
      <c r="E24" s="31">
        <v>5070</v>
      </c>
      <c r="F24" s="31">
        <v>6494.143</v>
      </c>
      <c r="G24" s="31">
        <v>13201.788</v>
      </c>
      <c r="H24" s="31">
        <v>0</v>
      </c>
      <c r="I24" s="31">
        <v>0</v>
      </c>
      <c r="J24" s="31">
        <v>0</v>
      </c>
      <c r="K24" s="31">
        <v>62</v>
      </c>
      <c r="L24" s="31">
        <f>B24-J24-H24-F24-D24</f>
        <v>47052.872000000003</v>
      </c>
      <c r="M24" s="31">
        <f>C24-E24-G24-I24-K24</f>
        <v>79786.203999999998</v>
      </c>
      <c r="N24" s="32" t="s">
        <v>25</v>
      </c>
    </row>
    <row r="25" spans="1:14" ht="15.75" x14ac:dyDescent="0.25">
      <c r="A25" s="7"/>
      <c r="B25" s="31">
        <f>[1]P2!F27</f>
        <v>53857.273999999998</v>
      </c>
      <c r="C25" s="31">
        <f>[1]P2!G27</f>
        <v>43539.781000000003</v>
      </c>
      <c r="D25" s="31">
        <v>760.24400000000003</v>
      </c>
      <c r="E25" s="31">
        <v>311.39</v>
      </c>
      <c r="F25" s="31">
        <v>800.32</v>
      </c>
      <c r="G25" s="31">
        <v>1631.1659999999999</v>
      </c>
      <c r="H25" s="31">
        <v>0</v>
      </c>
      <c r="I25" s="31">
        <v>0</v>
      </c>
      <c r="J25" s="31">
        <v>0</v>
      </c>
      <c r="K25" s="31">
        <v>0</v>
      </c>
      <c r="L25" s="31">
        <f>B25-J25-H25-F25-D25</f>
        <v>52296.71</v>
      </c>
      <c r="M25" s="31">
        <f>C25-E25-G25-I25-K25</f>
        <v>41597.225000000006</v>
      </c>
      <c r="N25" s="32" t="s">
        <v>26</v>
      </c>
    </row>
    <row r="26" spans="1:14" ht="15.75" x14ac:dyDescent="0.25">
      <c r="A26" s="7"/>
      <c r="B26" s="31">
        <f>[1]P2!F28</f>
        <v>32019.47</v>
      </c>
      <c r="C26" s="31">
        <f>[1]P2!G28</f>
        <v>53287.913</v>
      </c>
      <c r="D26" s="31">
        <v>95.850999999999999</v>
      </c>
      <c r="E26" s="31">
        <v>46.585999999999999</v>
      </c>
      <c r="F26" s="31">
        <v>2743.4549999999999</v>
      </c>
      <c r="G26" s="31">
        <v>4259.692</v>
      </c>
      <c r="H26" s="31">
        <v>0</v>
      </c>
      <c r="I26" s="31">
        <v>0</v>
      </c>
      <c r="J26" s="31">
        <v>0</v>
      </c>
      <c r="K26" s="31">
        <v>0</v>
      </c>
      <c r="L26" s="31">
        <f>B26-J26-H26-F26-D26</f>
        <v>29180.164000000001</v>
      </c>
      <c r="M26" s="31">
        <f>C26-E26-G26-I26-K26</f>
        <v>48981.634999999995</v>
      </c>
      <c r="N26" s="32" t="s">
        <v>27</v>
      </c>
    </row>
    <row r="27" spans="1:14" ht="15.75" x14ac:dyDescent="0.25">
      <c r="A27" s="33"/>
      <c r="B27" s="34">
        <f>SUM(B24:B26)</f>
        <v>144883.44099999999</v>
      </c>
      <c r="C27" s="34">
        <f>SUM(C24:C26)</f>
        <v>194947.68599999999</v>
      </c>
      <c r="D27" s="34">
        <f t="shared" ref="D27:M27" si="4">SUM(D24:D26)</f>
        <v>6315.7769999999991</v>
      </c>
      <c r="E27" s="34">
        <f>SUM(E24:E26)</f>
        <v>5427.9760000000006</v>
      </c>
      <c r="F27" s="34">
        <f t="shared" si="4"/>
        <v>10037.918</v>
      </c>
      <c r="G27" s="34">
        <f>SUM(G24:G26)</f>
        <v>19092.646000000001</v>
      </c>
      <c r="H27" s="34">
        <f t="shared" si="4"/>
        <v>0</v>
      </c>
      <c r="I27" s="34">
        <f>SUM(I24:I26)</f>
        <v>0</v>
      </c>
      <c r="J27" s="34">
        <f t="shared" si="4"/>
        <v>0</v>
      </c>
      <c r="K27" s="34">
        <f>SUM(K24:K26)</f>
        <v>62</v>
      </c>
      <c r="L27" s="34">
        <f t="shared" si="4"/>
        <v>128529.746</v>
      </c>
      <c r="M27" s="34">
        <f t="shared" si="4"/>
        <v>170365.06400000001</v>
      </c>
      <c r="N27" s="35" t="s">
        <v>28</v>
      </c>
    </row>
    <row r="28" spans="1:14" ht="15.75" x14ac:dyDescent="0.25">
      <c r="A28" s="7"/>
      <c r="B28" s="31">
        <f>[1]P2!F30</f>
        <v>129839.361</v>
      </c>
      <c r="C28" s="31">
        <f>[1]P2!G30</f>
        <v>147033.38500000001</v>
      </c>
      <c r="D28" s="31">
        <v>7664</v>
      </c>
      <c r="E28" s="31">
        <v>0</v>
      </c>
      <c r="F28" s="31">
        <v>515</v>
      </c>
      <c r="G28" s="31">
        <v>700.5</v>
      </c>
      <c r="H28" s="31">
        <v>156</v>
      </c>
      <c r="I28" s="31">
        <v>6557</v>
      </c>
      <c r="J28" s="31">
        <v>0</v>
      </c>
      <c r="K28" s="31">
        <v>0</v>
      </c>
      <c r="L28" s="31">
        <f>B28-J28-H28-F28-D28</f>
        <v>121504.361</v>
      </c>
      <c r="M28" s="31">
        <f>C28-E28-G28-I28-K28</f>
        <v>139775.88500000001</v>
      </c>
      <c r="N28" s="32" t="s">
        <v>29</v>
      </c>
    </row>
    <row r="29" spans="1:14" ht="15.75" x14ac:dyDescent="0.25">
      <c r="A29" s="7"/>
      <c r="B29" s="31">
        <f>[1]P2!F31</f>
        <v>11168.918</v>
      </c>
      <c r="C29" s="31">
        <f>[1]P2!G31</f>
        <v>13384.066000000001</v>
      </c>
      <c r="D29" s="31">
        <v>1252</v>
      </c>
      <c r="E29" s="31">
        <v>6496</v>
      </c>
      <c r="F29" s="31">
        <v>1955</v>
      </c>
      <c r="G29" s="31">
        <v>1431.1</v>
      </c>
      <c r="H29" s="31">
        <v>6165</v>
      </c>
      <c r="I29" s="31">
        <v>11129</v>
      </c>
      <c r="J29" s="31">
        <v>2225.3000000000002</v>
      </c>
      <c r="K29" s="31">
        <v>11495.1</v>
      </c>
      <c r="L29" s="31">
        <f>B29-J29-H29-F29-D29</f>
        <v>-428.38200000000143</v>
      </c>
      <c r="M29" s="31">
        <f>C29-E29-G29-I29-K29</f>
        <v>-17167.133999999998</v>
      </c>
      <c r="N29" s="32" t="s">
        <v>30</v>
      </c>
    </row>
    <row r="30" spans="1:14" ht="15.75" x14ac:dyDescent="0.25">
      <c r="A30" s="7"/>
      <c r="B30" s="31">
        <f>[1]P2!F32</f>
        <v>13396.5</v>
      </c>
      <c r="C30" s="31">
        <f>[1]P2!G32</f>
        <v>31567.9</v>
      </c>
      <c r="D30" s="31">
        <v>6988</v>
      </c>
      <c r="E30" s="31">
        <v>10719</v>
      </c>
      <c r="F30" s="31">
        <v>2334.1999999999998</v>
      </c>
      <c r="G30" s="31">
        <v>5020.5</v>
      </c>
      <c r="H30" s="31">
        <v>117</v>
      </c>
      <c r="I30" s="31">
        <v>13380</v>
      </c>
      <c r="J30" s="31">
        <v>3187</v>
      </c>
      <c r="K30" s="31">
        <v>11230</v>
      </c>
      <c r="L30" s="31">
        <f>B30-J30-H30-F30-D30</f>
        <v>770.30000000000018</v>
      </c>
      <c r="M30" s="31">
        <f>C30-E30-G30-I30-K30</f>
        <v>-8781.5999999999985</v>
      </c>
      <c r="N30" s="32" t="s">
        <v>31</v>
      </c>
    </row>
    <row r="31" spans="1:14" ht="15.75" x14ac:dyDescent="0.25">
      <c r="A31" s="7"/>
      <c r="B31" s="31">
        <f>[1]P2!F33</f>
        <v>16859.509999999998</v>
      </c>
      <c r="C31" s="31">
        <f>[1]P2!G33</f>
        <v>54596.6</v>
      </c>
      <c r="D31" s="31">
        <v>7537</v>
      </c>
      <c r="E31" s="31">
        <v>4968</v>
      </c>
      <c r="F31" s="31">
        <v>6187.59</v>
      </c>
      <c r="G31" s="31">
        <v>6569.808</v>
      </c>
      <c r="H31" s="31">
        <v>0</v>
      </c>
      <c r="I31" s="31">
        <v>0</v>
      </c>
      <c r="J31" s="31">
        <v>9960.0669999999991</v>
      </c>
      <c r="K31" s="31">
        <v>9020.277</v>
      </c>
      <c r="L31" s="31">
        <f>B31-J31-H31-F31-D31</f>
        <v>-6825.1470000000008</v>
      </c>
      <c r="M31" s="31">
        <f>C31-E31-G31-I31-K31</f>
        <v>34038.514999999999</v>
      </c>
      <c r="N31" s="32" t="s">
        <v>32</v>
      </c>
    </row>
    <row r="32" spans="1:14" ht="15.75" x14ac:dyDescent="0.25">
      <c r="A32" s="33"/>
      <c r="B32" s="34">
        <f>SUM(B28:B31)</f>
        <v>171264.28900000002</v>
      </c>
      <c r="C32" s="34">
        <f>SUM(C28:C31)</f>
        <v>246581.951</v>
      </c>
      <c r="D32" s="34">
        <f t="shared" ref="D32:M32" si="5">SUM(D28:D31)</f>
        <v>23441</v>
      </c>
      <c r="E32" s="34">
        <f>SUM(E28:E31)</f>
        <v>22183</v>
      </c>
      <c r="F32" s="34">
        <f t="shared" si="5"/>
        <v>10991.79</v>
      </c>
      <c r="G32" s="34">
        <f>SUM(G28:G31)</f>
        <v>13721.907999999999</v>
      </c>
      <c r="H32" s="34">
        <f t="shared" si="5"/>
        <v>6438</v>
      </c>
      <c r="I32" s="34">
        <f>SUM(I28:I31)</f>
        <v>31066</v>
      </c>
      <c r="J32" s="34">
        <f t="shared" si="5"/>
        <v>15372.366999999998</v>
      </c>
      <c r="K32" s="34">
        <f>SUM(K28:K31)</f>
        <v>31745.377</v>
      </c>
      <c r="L32" s="34">
        <f t="shared" si="5"/>
        <v>115021.13200000001</v>
      </c>
      <c r="M32" s="34">
        <f t="shared" si="5"/>
        <v>147865.66600000003</v>
      </c>
      <c r="N32" s="35" t="s">
        <v>33</v>
      </c>
    </row>
    <row r="33" spans="1:14" ht="15.75" x14ac:dyDescent="0.25">
      <c r="A33" s="7"/>
      <c r="B33" s="31">
        <f>[1]P2!F35</f>
        <v>87470.138000000006</v>
      </c>
      <c r="C33" s="31">
        <f>[1]P2!G35</f>
        <v>135321.02799999999</v>
      </c>
      <c r="D33" s="31">
        <v>1321</v>
      </c>
      <c r="E33" s="31">
        <v>0</v>
      </c>
      <c r="F33" s="31">
        <v>794.43499999999995</v>
      </c>
      <c r="G33" s="31">
        <v>3260.1170000000002</v>
      </c>
      <c r="H33" s="31">
        <v>0</v>
      </c>
      <c r="I33" s="31">
        <v>0</v>
      </c>
      <c r="J33" s="31">
        <v>0</v>
      </c>
      <c r="K33" s="31">
        <v>0</v>
      </c>
      <c r="L33" s="31">
        <f>B33-J33-H33-F33-D33</f>
        <v>85354.703000000009</v>
      </c>
      <c r="M33" s="31">
        <f>C33-E33-G33-I33-K33</f>
        <v>132060.91099999999</v>
      </c>
      <c r="N33" s="32" t="s">
        <v>34</v>
      </c>
    </row>
    <row r="34" spans="1:14" ht="15.75" x14ac:dyDescent="0.25">
      <c r="A34" s="7"/>
      <c r="B34" s="31">
        <f>[1]P2!F36</f>
        <v>28067.27</v>
      </c>
      <c r="C34" s="31">
        <f>[1]P2!G36</f>
        <v>37081.614999999998</v>
      </c>
      <c r="D34" s="31">
        <v>998.505</v>
      </c>
      <c r="E34" s="31">
        <v>920.12599999999998</v>
      </c>
      <c r="F34" s="31">
        <v>1258.8599999999999</v>
      </c>
      <c r="G34" s="31">
        <v>1365.4549999999999</v>
      </c>
      <c r="H34" s="31">
        <v>0</v>
      </c>
      <c r="I34" s="31">
        <v>0</v>
      </c>
      <c r="J34" s="31">
        <v>0</v>
      </c>
      <c r="K34" s="31">
        <v>0</v>
      </c>
      <c r="L34" s="31">
        <f>B34-J34-H34-F34-D34</f>
        <v>25809.904999999999</v>
      </c>
      <c r="M34" s="31">
        <f>C34-E34-G34-I34-K34</f>
        <v>34796.034</v>
      </c>
      <c r="N34" s="32" t="s">
        <v>35</v>
      </c>
    </row>
    <row r="35" spans="1:14" ht="15.75" x14ac:dyDescent="0.25">
      <c r="A35" s="7"/>
      <c r="B35" s="31">
        <f>[1]P2!F37</f>
        <v>7812.1809999999996</v>
      </c>
      <c r="C35" s="31">
        <f>[1]P2!G37</f>
        <v>7009.848</v>
      </c>
      <c r="D35" s="31">
        <v>3428.2620000000002</v>
      </c>
      <c r="E35" s="31">
        <v>3340.7719999999999</v>
      </c>
      <c r="F35" s="31">
        <v>6329.1419999999998</v>
      </c>
      <c r="G35" s="31">
        <v>3061.681</v>
      </c>
      <c r="H35" s="31">
        <v>0</v>
      </c>
      <c r="I35" s="31">
        <v>0</v>
      </c>
      <c r="J35" s="31">
        <v>0</v>
      </c>
      <c r="K35" s="31">
        <v>0</v>
      </c>
      <c r="L35" s="31">
        <f>B35-J35-H35-F35-D35</f>
        <v>-1945.2230000000004</v>
      </c>
      <c r="M35" s="31">
        <f>C35-E35-G35-I35-K35</f>
        <v>607.39499999999998</v>
      </c>
      <c r="N35" s="32" t="s">
        <v>36</v>
      </c>
    </row>
    <row r="36" spans="1:14" ht="15.75" x14ac:dyDescent="0.25">
      <c r="A36" s="33"/>
      <c r="B36" s="34">
        <f>SUM(B33:B35)</f>
        <v>123349.58900000001</v>
      </c>
      <c r="C36" s="34">
        <f>SUM(C33:C35)</f>
        <v>179412.49099999998</v>
      </c>
      <c r="D36" s="34">
        <f t="shared" ref="D36:M36" si="6">SUM(D33:D35)</f>
        <v>5747.7669999999998</v>
      </c>
      <c r="E36" s="34">
        <f>SUM(E33:E35)</f>
        <v>4260.8980000000001</v>
      </c>
      <c r="F36" s="34">
        <f t="shared" si="6"/>
        <v>8382.4369999999999</v>
      </c>
      <c r="G36" s="34">
        <f>SUM(G33:G35)</f>
        <v>7687.2530000000006</v>
      </c>
      <c r="H36" s="34">
        <f t="shared" si="6"/>
        <v>0</v>
      </c>
      <c r="I36" s="34">
        <f>SUM(I33:I35)</f>
        <v>0</v>
      </c>
      <c r="J36" s="34">
        <f t="shared" si="6"/>
        <v>0</v>
      </c>
      <c r="K36" s="34">
        <f>SUM(K33:K35)</f>
        <v>0</v>
      </c>
      <c r="L36" s="34">
        <f t="shared" si="6"/>
        <v>109219.38500000001</v>
      </c>
      <c r="M36" s="34">
        <f t="shared" si="6"/>
        <v>167464.34</v>
      </c>
      <c r="N36" s="35" t="s">
        <v>37</v>
      </c>
    </row>
    <row r="37" spans="1:14" ht="15.75" x14ac:dyDescent="0.25">
      <c r="A37" s="7"/>
      <c r="B37" s="31">
        <f>[1]P2!F39</f>
        <v>52133.629000000001</v>
      </c>
      <c r="C37" s="31">
        <f>[1]P2!G39</f>
        <v>55312.538999999997</v>
      </c>
      <c r="D37" s="31">
        <v>1186</v>
      </c>
      <c r="E37" s="31">
        <v>409.74200000000002</v>
      </c>
      <c r="F37" s="31">
        <v>3415.7489999999998</v>
      </c>
      <c r="G37" s="31">
        <v>2325.9050000000002</v>
      </c>
      <c r="H37" s="31">
        <v>0</v>
      </c>
      <c r="I37" s="31">
        <v>0</v>
      </c>
      <c r="J37" s="31">
        <v>1699.9570000000001</v>
      </c>
      <c r="K37" s="31">
        <v>2043.039</v>
      </c>
      <c r="L37" s="31">
        <f>B37-J37-H37-F37-D37</f>
        <v>45831.922999999995</v>
      </c>
      <c r="M37" s="31">
        <f>C37-E37-G37-I37-K37</f>
        <v>50533.853000000003</v>
      </c>
      <c r="N37" s="32" t="s">
        <v>38</v>
      </c>
    </row>
    <row r="38" spans="1:14" ht="15.75" x14ac:dyDescent="0.25">
      <c r="A38" s="7"/>
      <c r="B38" s="31">
        <f>[1]P2!F40</f>
        <v>43055.601000000002</v>
      </c>
      <c r="C38" s="31">
        <f>[1]P2!G40</f>
        <v>27917.391</v>
      </c>
      <c r="D38" s="31">
        <v>0</v>
      </c>
      <c r="E38" s="31">
        <v>2900</v>
      </c>
      <c r="F38" s="31">
        <v>2659.855</v>
      </c>
      <c r="G38" s="31">
        <v>4183.7839999999997</v>
      </c>
      <c r="H38" s="31">
        <v>0</v>
      </c>
      <c r="I38" s="31">
        <v>0</v>
      </c>
      <c r="J38" s="31">
        <v>6374.1379999999999</v>
      </c>
      <c r="K38" s="31">
        <v>4359.5439999999999</v>
      </c>
      <c r="L38" s="31">
        <f>B38-J38-H38-F38-D38</f>
        <v>34021.608</v>
      </c>
      <c r="M38" s="31">
        <f>C38-E38-G38-I38-K38</f>
        <v>16474.063000000002</v>
      </c>
      <c r="N38" s="32" t="s">
        <v>39</v>
      </c>
    </row>
    <row r="39" spans="1:14" ht="15.75" x14ac:dyDescent="0.25">
      <c r="A39" s="7"/>
      <c r="B39" s="31">
        <f>[1]P2!F41</f>
        <v>18254.629000000001</v>
      </c>
      <c r="C39" s="31">
        <f>[1]P2!G41</f>
        <v>24338.182000000001</v>
      </c>
      <c r="D39" s="31">
        <v>0</v>
      </c>
      <c r="E39" s="31">
        <v>0</v>
      </c>
      <c r="F39" s="31">
        <v>612.1</v>
      </c>
      <c r="G39" s="31">
        <v>460.14600000000002</v>
      </c>
      <c r="H39" s="31">
        <v>0</v>
      </c>
      <c r="I39" s="31">
        <v>0</v>
      </c>
      <c r="J39" s="31">
        <v>0</v>
      </c>
      <c r="K39" s="31">
        <v>0</v>
      </c>
      <c r="L39" s="31">
        <f>B39-J39-H39-F39-D39</f>
        <v>17642.529000000002</v>
      </c>
      <c r="M39" s="31">
        <f>C39-E39-G39-I39-K39</f>
        <v>23878.036</v>
      </c>
      <c r="N39" s="32" t="s">
        <v>40</v>
      </c>
    </row>
    <row r="40" spans="1:14" ht="15.75" x14ac:dyDescent="0.25">
      <c r="A40" s="33"/>
      <c r="B40" s="36">
        <f>SUM(B37:B39)</f>
        <v>113443.85900000001</v>
      </c>
      <c r="C40" s="36">
        <f>SUM(C37:C39)</f>
        <v>107568.11199999999</v>
      </c>
      <c r="D40" s="36">
        <f t="shared" ref="D40:M40" si="7">SUM(D37:D39)</f>
        <v>1186</v>
      </c>
      <c r="E40" s="36">
        <f>SUM(E37:E39)</f>
        <v>3309.7420000000002</v>
      </c>
      <c r="F40" s="36">
        <f t="shared" si="7"/>
        <v>6687.7039999999997</v>
      </c>
      <c r="G40" s="36">
        <f>SUM(G37:G39)</f>
        <v>6969.835</v>
      </c>
      <c r="H40" s="36">
        <f t="shared" si="7"/>
        <v>0</v>
      </c>
      <c r="I40" s="36">
        <f>SUM(I37:I39)</f>
        <v>0</v>
      </c>
      <c r="J40" s="36">
        <f t="shared" si="7"/>
        <v>8074.0950000000003</v>
      </c>
      <c r="K40" s="36">
        <f>SUM(K37:K39)</f>
        <v>6402.5829999999996</v>
      </c>
      <c r="L40" s="36">
        <f t="shared" si="7"/>
        <v>97496.06</v>
      </c>
      <c r="M40" s="36">
        <f t="shared" si="7"/>
        <v>90885.95199999999</v>
      </c>
      <c r="N40" s="37" t="s">
        <v>41</v>
      </c>
    </row>
    <row r="41" spans="1:14" ht="15.75" x14ac:dyDescent="0.25">
      <c r="A41" s="33" t="s">
        <v>42</v>
      </c>
      <c r="B41" s="34">
        <f t="shared" ref="B41:M41" si="8">B40+B36+B32+B27+B23+B18</f>
        <v>796599.09000000008</v>
      </c>
      <c r="C41" s="34">
        <f>C40+C36+C32+C27+C23+C18</f>
        <v>1135204.8879999998</v>
      </c>
      <c r="D41" s="34">
        <f t="shared" si="8"/>
        <v>45834.846000000005</v>
      </c>
      <c r="E41" s="34">
        <f>E40+E36+E32+E27+E23+E18</f>
        <v>47313.518000000004</v>
      </c>
      <c r="F41" s="34">
        <f t="shared" si="8"/>
        <v>57107.316000000006</v>
      </c>
      <c r="G41" s="34">
        <f>G40+G36+G32+G27+G23+G18</f>
        <v>69554.637000000002</v>
      </c>
      <c r="H41" s="34">
        <f t="shared" si="8"/>
        <v>7896.5029999999997</v>
      </c>
      <c r="I41" s="34">
        <f>I40+I36+I32+I27+I23+I18</f>
        <v>40744.476000000002</v>
      </c>
      <c r="J41" s="34">
        <f t="shared" si="8"/>
        <v>31345.941999999999</v>
      </c>
      <c r="K41" s="34">
        <f>K40+K36+K32+K27+K23+K18</f>
        <v>45412.150999999998</v>
      </c>
      <c r="L41" s="34">
        <f t="shared" si="8"/>
        <v>654414.48300000001</v>
      </c>
      <c r="M41" s="34">
        <f t="shared" si="8"/>
        <v>932180.10599999991</v>
      </c>
      <c r="N41" s="35" t="s">
        <v>43</v>
      </c>
    </row>
    <row r="42" spans="1:14" ht="15.75" x14ac:dyDescent="0.25">
      <c r="A42" s="38" t="s">
        <v>42</v>
      </c>
      <c r="B42" s="39">
        <f ca="1">D42+F42+H42+J42+L42</f>
        <v>1</v>
      </c>
      <c r="C42" s="39">
        <f ca="1">E42+G42+I42+K42+M42</f>
        <v>1</v>
      </c>
      <c r="D42" s="39">
        <f ca="1">D41/$B$42</f>
        <v>9.0528505412727112E-2</v>
      </c>
      <c r="E42" s="39">
        <f ca="1">E41/$C$42</f>
        <v>6.9572018195657587E-2</v>
      </c>
      <c r="F42" s="39">
        <f ca="1">F41/$B$42</f>
        <v>0.11279278576854644</v>
      </c>
      <c r="G42" s="39">
        <f ca="1">G41/$C$42</f>
        <v>0.10227640377442147</v>
      </c>
      <c r="H42" s="39">
        <f ca="1">H41/$B$42</f>
        <v>1.5596400489206744E-2</v>
      </c>
      <c r="I42" s="39">
        <f ca="1">I41/$C$42</f>
        <v>5.991259042805766E-2</v>
      </c>
      <c r="J42" s="39">
        <f ca="1">J41/$B$42</f>
        <v>6.1911439170408249E-2</v>
      </c>
      <c r="K42" s="39">
        <f ca="1">K41/$C$42</f>
        <v>6.6776158891333121E-2</v>
      </c>
      <c r="L42" s="39">
        <f ca="1">L41/$B$42</f>
        <v>0.71917086915911144</v>
      </c>
      <c r="M42" s="39">
        <f ca="1">M41/$C$42</f>
        <v>0.70146282871053023</v>
      </c>
      <c r="N42" s="40" t="s">
        <v>44</v>
      </c>
    </row>
    <row r="43" spans="1:14" x14ac:dyDescent="0.25">
      <c r="A43" s="7"/>
      <c r="B43" s="3"/>
      <c r="C43" s="3"/>
      <c r="D43" s="3"/>
      <c r="E43" s="3"/>
      <c r="F43" s="3"/>
      <c r="G43" s="3"/>
      <c r="H43" s="3"/>
      <c r="I43" s="3"/>
      <c r="J43" s="3"/>
      <c r="K43" s="3" t="s">
        <v>42</v>
      </c>
      <c r="L43" s="3"/>
      <c r="M43" s="3"/>
      <c r="N43" s="3"/>
    </row>
  </sheetData>
  <mergeCells count="16">
    <mergeCell ref="B6:N6"/>
    <mergeCell ref="B7:C7"/>
    <mergeCell ref="M7:N7"/>
    <mergeCell ref="B8:C9"/>
    <mergeCell ref="D8:E9"/>
    <mergeCell ref="F8:G9"/>
    <mergeCell ref="H8:I9"/>
    <mergeCell ref="J8:K9"/>
    <mergeCell ref="L8:M9"/>
    <mergeCell ref="N8:N10"/>
    <mergeCell ref="A1:C1"/>
    <mergeCell ref="L1:N1"/>
    <mergeCell ref="A2:C2"/>
    <mergeCell ref="L2:N2"/>
    <mergeCell ref="B4:N4"/>
    <mergeCell ref="B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2021-05-25T10:38:14Z</dcterms:created>
  <dcterms:modified xsi:type="dcterms:W3CDTF">2021-05-25T10:42:01Z</dcterms:modified>
</cp:coreProperties>
</file>